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480" windowHeight="10935" activeTab="0"/>
  </bookViews>
  <sheets>
    <sheet name="1ER TRIM 2016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<sst xmlns="http://schemas.openxmlformats.org/spreadsheetml/2006/main" count="38" uniqueCount="36">
  <si>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NOMBRE DEL</t>
  </si>
  <si>
    <t>FONDO GENERAL</t>
  </si>
  <si>
    <t>FONDO  DE</t>
  </si>
  <si>
    <t>IMPUESTO</t>
  </si>
  <si>
    <t xml:space="preserve">IMPUESTO </t>
  </si>
  <si>
    <t>FONDO DE</t>
  </si>
  <si>
    <t>ART 4o-A</t>
  </si>
  <si>
    <t>MUNICIPIO</t>
  </si>
  <si>
    <t>DE</t>
  </si>
  <si>
    <t xml:space="preserve">FOMENTO </t>
  </si>
  <si>
    <t>SOBRE</t>
  </si>
  <si>
    <t xml:space="preserve">SOBRE </t>
  </si>
  <si>
    <t>ESPECIAL</t>
  </si>
  <si>
    <t>FISCALIZACION</t>
  </si>
  <si>
    <t>FRACC 1 DE LA</t>
  </si>
  <si>
    <t>PARTICIPACIONES</t>
  </si>
  <si>
    <t>MUNICIPAL</t>
  </si>
  <si>
    <t>AUTOMOVILES</t>
  </si>
  <si>
    <t>TENENCIA</t>
  </si>
  <si>
    <t>Y</t>
  </si>
  <si>
    <t>LEY DE COORDINACION</t>
  </si>
  <si>
    <t>NUEVOS</t>
  </si>
  <si>
    <t>PRODUCCION</t>
  </si>
  <si>
    <t>RECAUDACION</t>
  </si>
  <si>
    <t>FISCAL</t>
  </si>
  <si>
    <t>Y SERVICIOS</t>
  </si>
  <si>
    <t>(GASOLINA)</t>
  </si>
  <si>
    <t>TOTAL:</t>
  </si>
  <si>
    <t>TOTAL</t>
  </si>
  <si>
    <t>Mexicali</t>
  </si>
  <si>
    <t xml:space="preserve">Tijuana </t>
  </si>
  <si>
    <t xml:space="preserve">Ensenada </t>
  </si>
  <si>
    <t xml:space="preserve">Tecate </t>
  </si>
  <si>
    <t xml:space="preserve">Rosarito </t>
  </si>
  <si>
    <t>EJERCICIO FISCAL 2016</t>
  </si>
  <si>
    <t xml:space="preserve">(ANEXO VII) PARTICIPACIONES FEDERALES MINISTRADAS A LOS MUNICIPIOS EN EL PRIMER TRIMESTRE  DEL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</si>
</sst>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color indexed="8"/>
      <name val="Tahoma"/>
      <family val="2"/>
    </font>
    <font>
      <b/>
      <sz val="7"/>
      <color indexed="8"/>
      <name val="Tahoma"/>
      <family val="2"/>
    </font>
    <font>
      <sz val="7"/>
      <color indexed="8"/>
      <name val="Tahoma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"/>
      <color theme="1"/>
      <name val="Tahoma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9" fillId="33" borderId="11" xfId="0" applyFont="1" applyFill="1" applyBorder="1" applyAlignment="1">
      <alignment/>
    </xf>
    <xf numFmtId="164" fontId="40" fillId="33" borderId="0" xfId="0" applyNumberFormat="1" applyFont="1" applyFill="1" applyBorder="1" applyAlignment="1">
      <alignment/>
    </xf>
    <xf numFmtId="164" fontId="40" fillId="33" borderId="11" xfId="0" applyNumberFormat="1" applyFont="1" applyFill="1" applyBorder="1" applyAlignment="1">
      <alignment/>
    </xf>
    <xf numFmtId="164" fontId="40" fillId="33" borderId="13" xfId="0" applyNumberFormat="1" applyFont="1" applyFill="1" applyBorder="1" applyAlignment="1">
      <alignment/>
    </xf>
    <xf numFmtId="164" fontId="40" fillId="33" borderId="12" xfId="0" applyNumberFormat="1" applyFont="1" applyFill="1" applyBorder="1" applyAlignment="1">
      <alignment/>
    </xf>
    <xf numFmtId="164" fontId="40" fillId="33" borderId="14" xfId="0" applyNumberFormat="1" applyFont="1" applyFill="1" applyBorder="1" applyAlignment="1">
      <alignment/>
    </xf>
    <xf numFmtId="0" fontId="39" fillId="33" borderId="11" xfId="0" applyFont="1" applyFill="1" applyBorder="1" applyAlignment="1">
      <alignment horizontal="center"/>
    </xf>
    <xf numFmtId="164" fontId="39" fillId="33" borderId="0" xfId="0" applyNumberFormat="1" applyFont="1" applyFill="1" applyBorder="1" applyAlignment="1">
      <alignment/>
    </xf>
    <xf numFmtId="164" fontId="39" fillId="33" borderId="11" xfId="0" applyNumberFormat="1" applyFont="1" applyFill="1" applyBorder="1" applyAlignment="1">
      <alignment/>
    </xf>
    <xf numFmtId="164" fontId="39" fillId="33" borderId="13" xfId="0" applyNumberFormat="1" applyFont="1" applyFill="1" applyBorder="1" applyAlignment="1">
      <alignment/>
    </xf>
    <xf numFmtId="0" fontId="41" fillId="33" borderId="12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164" fontId="41" fillId="33" borderId="12" xfId="0" applyNumberFormat="1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0" fillId="33" borderId="0" xfId="0" applyFill="1" applyAlignment="1">
      <alignment/>
    </xf>
    <xf numFmtId="0" fontId="0" fillId="34" borderId="15" xfId="0" applyFill="1" applyBorder="1" applyAlignment="1">
      <alignment/>
    </xf>
    <xf numFmtId="164" fontId="39" fillId="33" borderId="12" xfId="0" applyNumberFormat="1" applyFont="1" applyFill="1" applyBorder="1" applyAlignment="1">
      <alignment/>
    </xf>
    <xf numFmtId="164" fontId="0" fillId="33" borderId="0" xfId="0" applyNumberFormat="1" applyFill="1" applyAlignment="1">
      <alignment/>
    </xf>
    <xf numFmtId="164" fontId="40" fillId="33" borderId="16" xfId="0" applyNumberFormat="1" applyFont="1" applyFill="1" applyBorder="1" applyAlignment="1">
      <alignment/>
    </xf>
    <xf numFmtId="164" fontId="40" fillId="33" borderId="17" xfId="0" applyNumberFormat="1" applyFont="1" applyFill="1" applyBorder="1" applyAlignment="1">
      <alignment/>
    </xf>
    <xf numFmtId="0" fontId="39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="136" zoomScaleNormal="136" zoomScalePageLayoutView="0" workbookViewId="0" topLeftCell="A1">
      <selection activeCell="G17" sqref="G17"/>
    </sheetView>
  </sheetViews>
  <sheetFormatPr defaultColWidth="11.421875" defaultRowHeight="15"/>
  <cols>
    <col min="1" max="1" width="12.8515625" style="18" bestFit="1" customWidth="1"/>
    <col min="2" max="2" width="13.8515625" style="18" bestFit="1" customWidth="1"/>
    <col min="3" max="3" width="9.7109375" style="18" bestFit="1" customWidth="1"/>
    <col min="4" max="4" width="11.28125" style="18" bestFit="1" customWidth="1"/>
    <col min="5" max="5" width="8.8515625" style="18" bestFit="1" customWidth="1"/>
    <col min="6" max="6" width="10.57421875" style="18" bestFit="1" customWidth="1"/>
    <col min="7" max="7" width="11.8515625" style="18" bestFit="1" customWidth="1"/>
    <col min="8" max="8" width="17.57421875" style="18" bestFit="1" customWidth="1"/>
    <col min="9" max="9" width="13.57421875" style="18" bestFit="1" customWidth="1"/>
    <col min="10" max="16384" width="11.421875" style="18" customWidth="1"/>
  </cols>
  <sheetData>
    <row r="1" spans="1:9" ht="15">
      <c r="A1" s="24" t="s">
        <v>35</v>
      </c>
      <c r="B1" s="24"/>
      <c r="C1" s="24"/>
      <c r="D1" s="24"/>
      <c r="E1" s="24"/>
      <c r="F1" s="24"/>
      <c r="G1" s="24"/>
      <c r="H1" s="24"/>
      <c r="I1" s="24"/>
    </row>
    <row r="2" spans="1:9" ht="15">
      <c r="A2" s="24" t="s">
        <v>34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19"/>
      <c r="B3" s="19"/>
      <c r="C3" s="19"/>
      <c r="D3" s="19"/>
      <c r="E3" s="19"/>
      <c r="F3" s="19"/>
      <c r="G3" s="19"/>
      <c r="H3" s="19"/>
      <c r="I3" s="19"/>
    </row>
    <row r="4" spans="1:9" ht="1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3</v>
      </c>
      <c r="G4" s="1" t="s">
        <v>5</v>
      </c>
      <c r="H4" s="1" t="s">
        <v>6</v>
      </c>
      <c r="I4" s="1"/>
    </row>
    <row r="5" spans="1:9" ht="1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/>
    </row>
    <row r="6" spans="1:9" ht="15">
      <c r="A6" s="2"/>
      <c r="B6" s="2" t="s">
        <v>15</v>
      </c>
      <c r="C6" s="2" t="s">
        <v>16</v>
      </c>
      <c r="D6" s="2" t="s">
        <v>17</v>
      </c>
      <c r="E6" s="2" t="s">
        <v>18</v>
      </c>
      <c r="F6" s="2" t="s">
        <v>10</v>
      </c>
      <c r="G6" s="2" t="s">
        <v>19</v>
      </c>
      <c r="H6" s="2" t="s">
        <v>20</v>
      </c>
      <c r="I6" s="2" t="s">
        <v>28</v>
      </c>
    </row>
    <row r="7" spans="1:9" ht="15">
      <c r="A7" s="2"/>
      <c r="B7" s="2"/>
      <c r="C7" s="2"/>
      <c r="D7" s="2" t="s">
        <v>21</v>
      </c>
      <c r="E7" s="2"/>
      <c r="F7" s="2" t="s">
        <v>22</v>
      </c>
      <c r="G7" s="2" t="s">
        <v>23</v>
      </c>
      <c r="H7" s="2" t="s">
        <v>24</v>
      </c>
      <c r="I7" s="2"/>
    </row>
    <row r="8" spans="1:9" ht="15">
      <c r="A8" s="3"/>
      <c r="B8" s="3"/>
      <c r="C8" s="3"/>
      <c r="D8" s="3"/>
      <c r="E8" s="3"/>
      <c r="F8" s="3" t="s">
        <v>25</v>
      </c>
      <c r="G8" s="3"/>
      <c r="H8" s="3" t="s">
        <v>26</v>
      </c>
      <c r="I8" s="3"/>
    </row>
    <row r="9" spans="1:10" ht="15">
      <c r="A9" s="4" t="s">
        <v>29</v>
      </c>
      <c r="B9" s="5">
        <f>54780695+74950831+47656612</f>
        <v>177388138</v>
      </c>
      <c r="C9" s="6">
        <f>8089340+10146934+8543568</f>
        <v>26779842</v>
      </c>
      <c r="D9" s="6">
        <f>1690320+1902303+1860863</f>
        <v>5453486</v>
      </c>
      <c r="E9" s="6">
        <f>11514+19282+8597</f>
        <v>39393</v>
      </c>
      <c r="F9" s="6">
        <f>1417490+1524907+1403485</f>
        <v>4345882</v>
      </c>
      <c r="G9" s="6">
        <f>3083914+3103419+3087751</f>
        <v>9275084</v>
      </c>
      <c r="H9" s="5">
        <f>1982263+754784+3053564</f>
        <v>5790611</v>
      </c>
      <c r="I9" s="12">
        <f>SUM(B9:H9)</f>
        <v>229072436</v>
      </c>
      <c r="J9" s="21"/>
    </row>
    <row r="10" spans="1:9" ht="15">
      <c r="A10" s="4" t="s">
        <v>30</v>
      </c>
      <c r="B10" s="5">
        <f>104415382+138571405+89260702</f>
        <v>332247489</v>
      </c>
      <c r="C10" s="6">
        <f>15418780+19005179+16002080</f>
        <v>50426039</v>
      </c>
      <c r="D10" s="6">
        <f>2394452+2694739+2450283</f>
        <v>7539474</v>
      </c>
      <c r="E10" s="6">
        <f>16310+27314+10802</f>
        <v>54426</v>
      </c>
      <c r="F10" s="6">
        <f>2701823+2856147+2628724</f>
        <v>8186694</v>
      </c>
      <c r="G10" s="6">
        <f>5878129+5396388+5783349</f>
        <v>17057866</v>
      </c>
      <c r="H10" s="5">
        <f>4883208+1235859+3245695</f>
        <v>9364762</v>
      </c>
      <c r="I10" s="12">
        <f>SUM(B10:H10)</f>
        <v>424876750</v>
      </c>
    </row>
    <row r="11" spans="1:9" ht="15">
      <c r="A11" s="4" t="s">
        <v>31</v>
      </c>
      <c r="B11" s="5">
        <f>21081210+28617229+18256621</f>
        <v>67955060</v>
      </c>
      <c r="C11" s="6">
        <f>3113014+3887157+3272929</f>
        <v>10273100</v>
      </c>
      <c r="D11" s="6">
        <f>675823+714356+634752</f>
        <v>2024931</v>
      </c>
      <c r="E11" s="6">
        <f>4324+7240+3080</f>
        <v>14644</v>
      </c>
      <c r="F11" s="6">
        <f>545492+584172+537657</f>
        <v>1667321</v>
      </c>
      <c r="G11" s="6">
        <f>1182877+1166942+1186780</f>
        <v>3536599</v>
      </c>
      <c r="H11" s="5">
        <f>1478012+359027+942900</f>
        <v>2779939</v>
      </c>
      <c r="I11" s="12">
        <f>SUM(B11:H11)</f>
        <v>88251594</v>
      </c>
    </row>
    <row r="12" spans="1:9" ht="15">
      <c r="A12" s="4" t="s">
        <v>32</v>
      </c>
      <c r="B12" s="22">
        <f>6605835+10312528+7669973</f>
        <v>24588336</v>
      </c>
      <c r="C12" s="6">
        <f>1184251+1406499+1132607</f>
        <v>3723357</v>
      </c>
      <c r="D12" s="6">
        <f>159927+111818+99357</f>
        <v>371102</v>
      </c>
      <c r="E12" s="6">
        <f>879+1133+677</f>
        <v>2689</v>
      </c>
      <c r="F12" s="6">
        <f>194542+211372+198466</f>
        <v>604380</v>
      </c>
      <c r="G12" s="6">
        <f>431786+412558+428003</f>
        <v>1272347</v>
      </c>
      <c r="H12" s="7">
        <f>490713+186848+763782</f>
        <v>1441343</v>
      </c>
      <c r="I12" s="12">
        <f>SUM(B12:H12)</f>
        <v>32003554</v>
      </c>
    </row>
    <row r="13" spans="1:9" ht="15">
      <c r="A13" s="4" t="s">
        <v>33</v>
      </c>
      <c r="B13" s="23">
        <f>6964586+12695406+6263691</f>
        <v>25923683</v>
      </c>
      <c r="C13" s="8">
        <f>924945+1482883+1248566</f>
        <v>3656394</v>
      </c>
      <c r="D13" s="8">
        <f>136362+92111+81848</f>
        <v>310321</v>
      </c>
      <c r="E13" s="8">
        <f>557+934+759</f>
        <v>2250</v>
      </c>
      <c r="F13" s="8">
        <f>205107+222851+162078</f>
        <v>590036</v>
      </c>
      <c r="G13" s="8">
        <f>352618+853920+451247</f>
        <v>1657785</v>
      </c>
      <c r="H13" s="9">
        <f>820592+202265+531201</f>
        <v>1554058</v>
      </c>
      <c r="I13" s="20">
        <f>SUM(B13:H13)</f>
        <v>33694527</v>
      </c>
    </row>
    <row r="14" spans="1:9" ht="15">
      <c r="A14" s="10" t="s">
        <v>27</v>
      </c>
      <c r="B14" s="11">
        <f aca="true" t="shared" si="0" ref="B14:I14">SUM(B9:B13)</f>
        <v>628102706</v>
      </c>
      <c r="C14" s="12">
        <f t="shared" si="0"/>
        <v>94858732</v>
      </c>
      <c r="D14" s="12">
        <f t="shared" si="0"/>
        <v>15699314</v>
      </c>
      <c r="E14" s="12">
        <f t="shared" si="0"/>
        <v>113402</v>
      </c>
      <c r="F14" s="12">
        <f t="shared" si="0"/>
        <v>15394313</v>
      </c>
      <c r="G14" s="12">
        <f t="shared" si="0"/>
        <v>32799681</v>
      </c>
      <c r="H14" s="13">
        <f t="shared" si="0"/>
        <v>20930713</v>
      </c>
      <c r="I14" s="13">
        <f t="shared" si="0"/>
        <v>807898861</v>
      </c>
    </row>
    <row r="15" spans="1:9" ht="15">
      <c r="A15" s="14"/>
      <c r="B15" s="15"/>
      <c r="C15" s="14"/>
      <c r="D15" s="16"/>
      <c r="E15" s="14"/>
      <c r="F15" s="14"/>
      <c r="G15" s="14"/>
      <c r="H15" s="17"/>
      <c r="I15" s="17"/>
    </row>
    <row r="16" ht="15">
      <c r="I16" s="21"/>
    </row>
    <row r="17" spans="4:9" ht="15">
      <c r="D17" s="21"/>
      <c r="I17" s="21"/>
    </row>
    <row r="18" ht="15">
      <c r="I18" s="21"/>
    </row>
    <row r="19" ht="15">
      <c r="I19" s="21"/>
    </row>
    <row r="20" ht="15">
      <c r="I20" s="21"/>
    </row>
    <row r="21" ht="15">
      <c r="I21" s="21"/>
    </row>
    <row r="22" ht="15">
      <c r="I22" s="21"/>
    </row>
    <row r="23" ht="15">
      <c r="I23" s="21"/>
    </row>
    <row r="24" ht="15">
      <c r="I24" s="21"/>
    </row>
    <row r="25" ht="15">
      <c r="I25" s="21"/>
    </row>
    <row r="26" ht="15">
      <c r="I26" s="21"/>
    </row>
    <row r="27" ht="15">
      <c r="I27" s="21"/>
    </row>
    <row r="28" ht="15">
      <c r="I28" s="21"/>
    </row>
    <row r="29" ht="15">
      <c r="I29" s="21"/>
    </row>
    <row r="30" ht="15">
      <c r="I30" s="21"/>
    </row>
    <row r="31" ht="15">
      <c r="I31" s="21"/>
    </row>
    <row r="32" ht="15">
      <c r="I32" s="21"/>
    </row>
    <row r="33" ht="15">
      <c r="I33" s="21"/>
    </row>
    <row r="34" ht="15">
      <c r="I34" s="21"/>
    </row>
    <row r="35" ht="15">
      <c r="I35" s="21"/>
    </row>
    <row r="36" ht="15">
      <c r="I36" s="21"/>
    </row>
    <row r="37" ht="15">
      <c r="I37" s="21"/>
    </row>
    <row r="38" ht="15">
      <c r="I38" s="21"/>
    </row>
    <row r="39" ht="15">
      <c r="I39" s="21"/>
    </row>
    <row r="40" ht="15">
      <c r="I40" s="21"/>
    </row>
    <row r="41" ht="15">
      <c r="I41" s="21"/>
    </row>
    <row r="42" ht="15">
      <c r="I42" s="21"/>
    </row>
    <row r="43" ht="15">
      <c r="I43" s="21"/>
    </row>
    <row r="44" ht="15">
      <c r="I44" s="21"/>
    </row>
    <row r="45" ht="15">
      <c r="I45" s="21"/>
    </row>
    <row r="46" ht="15">
      <c r="I46" s="21"/>
    </row>
    <row r="47" ht="15">
      <c r="I47" s="21"/>
    </row>
    <row r="48" ht="15">
      <c r="I48" s="21"/>
    </row>
    <row r="49" ht="15">
      <c r="I49" s="21"/>
    </row>
    <row r="50" ht="15">
      <c r="I50" s="21"/>
    </row>
    <row r="51" ht="15">
      <c r="I51" s="21"/>
    </row>
    <row r="52" ht="15">
      <c r="I52" s="21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vmedrano</dc:creator>
  <cp:keywords/>
  <dc:description/>
  <cp:lastModifiedBy>Victor Medrano </cp:lastModifiedBy>
  <cp:lastPrinted>2015-11-10T19:18:04Z</cp:lastPrinted>
  <dcterms:created xsi:type="dcterms:W3CDTF">2014-04-05T01:39:52Z</dcterms:created>
  <dcterms:modified xsi:type="dcterms:W3CDTF">2016-05-09T16:16:36Z</dcterms:modified>
  <cp:category/>
  <cp:version/>
  <cp:contentType/>
  <cp:contentStatus/>
</cp:coreProperties>
</file>